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10215" activeTab="0"/>
  </bookViews>
  <sheets>
    <sheet name="시트1" sheetId="1" r:id="rId1"/>
    <sheet name="시트2" sheetId="2" r:id="rId2"/>
    <sheet name="시트3" sheetId="3" r:id="rId3"/>
  </sheets>
  <definedNames/>
  <calcPr fullCalcOnLoad="1"/>
</workbook>
</file>

<file path=xl/sharedStrings.xml><?xml version="1.0" encoding="utf-8"?>
<sst xmlns="http://schemas.openxmlformats.org/spreadsheetml/2006/main" count="96" uniqueCount="57">
  <si>
    <t>우리집 전력 사용량 계산</t>
  </si>
  <si>
    <t>전자제품</t>
  </si>
  <si>
    <t>날짜</t>
  </si>
  <si>
    <t>합산</t>
  </si>
  <si>
    <t>컴퓨터</t>
  </si>
  <si>
    <t>모니터</t>
  </si>
  <si>
    <t>kWh</t>
  </si>
  <si>
    <t>탁상등</t>
  </si>
  <si>
    <t>큰방 전기 장판</t>
  </si>
  <si>
    <t>거실 전기 장판</t>
  </si>
  <si>
    <t>작은방1 전기 장판</t>
  </si>
  <si>
    <t>작은방2 전기 장판</t>
  </si>
  <si>
    <t>큰방 TV</t>
  </si>
  <si>
    <t>청구 금액</t>
  </si>
  <si>
    <t>(10원 미만 절사)</t>
  </si>
  <si>
    <t>거실 TV</t>
  </si>
  <si>
    <t>원</t>
  </si>
  <si>
    <t>거실 디지털 케이블 커넥터</t>
  </si>
  <si>
    <t>거실 전자 시계</t>
  </si>
  <si>
    <t>냉장고</t>
  </si>
  <si>
    <t>회색 부분만 잘 정리하시면 한달 전기료를 예측할 수 있습니다.</t>
  </si>
  <si>
    <t>김치 냉장고</t>
  </si>
  <si>
    <t>보온 밥통</t>
  </si>
  <si>
    <t>전자제품의 와트는 기기 뒷부분, 설명서에 '100W' 이런 식으로 나와 있습니다.</t>
  </si>
  <si>
    <t>큰방 전등</t>
  </si>
  <si>
    <t>거실 전등</t>
  </si>
  <si>
    <t>간혹 '한달 24kWh' 이런 식으로 나오는 제품도 있는데</t>
  </si>
  <si>
    <t>부엌 전등</t>
  </si>
  <si>
    <t>식탁 전등</t>
  </si>
  <si>
    <t>날짜 옆에 합계 부분을 보시면서 시간과 와트를 조절하여 입력하십시오.</t>
  </si>
  <si>
    <t>작은방1 전등</t>
  </si>
  <si>
    <t>작은방2 전등큰</t>
  </si>
  <si>
    <t>작은방2 전등작</t>
  </si>
  <si>
    <t xml:space="preserve">아래 항목은 계산 부분이기 때문에 수치를 바꾸시지 마십시오 </t>
  </si>
  <si>
    <t>잘 보시면 사용량에따라 100kWh 별로 한 단계씩 요금 단위가 높아지니 전략적으로 절약하실 수 있습니다.</t>
  </si>
  <si>
    <t>계산 테이블</t>
  </si>
  <si>
    <t>기본 요금 제도</t>
  </si>
  <si>
    <t>1단계 요금</t>
  </si>
  <si>
    <t>=</t>
  </si>
  <si>
    <t>2단계 요금</t>
  </si>
  <si>
    <t>3단계 요금</t>
  </si>
  <si>
    <t>4단계 요금</t>
  </si>
  <si>
    <t>5단계 요금</t>
  </si>
  <si>
    <t>6단계 요금</t>
  </si>
  <si>
    <t>기본요금</t>
  </si>
  <si>
    <t>사용량 요금</t>
  </si>
  <si>
    <t>(원 미만 절사)</t>
  </si>
  <si>
    <t>전기요금계</t>
  </si>
  <si>
    <t>전력 산업 기반 기금</t>
  </si>
  <si>
    <t>10원 미만 버림</t>
  </si>
  <si>
    <t>부가 가치세</t>
  </si>
  <si>
    <t>(원 미만 4사 5입)</t>
  </si>
  <si>
    <t>원 미만 반올림</t>
  </si>
  <si>
    <t>총합계</t>
  </si>
  <si>
    <t>합계(Wh)</t>
  </si>
  <si>
    <t>와트(W)</t>
  </si>
  <si>
    <t>사용시간(h)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</si>
</sst>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#,##0&quot; &quot;;&quot;-&quot;#,##0&quot; &quot;;&quot; - &quot;;&quot; &quot;@&quot; &quot;"/>
    <numFmt numFmtId="177" formatCode="[$-412]General"/>
    <numFmt numFmtId="178" formatCode="[$-412]#,##0"/>
    <numFmt numFmtId="179" formatCode="[$￦-412]#,##0;[Red]&quot;-&quot;[$￦-412]#,##0"/>
  </numFmts>
  <fonts count="56">
    <font>
      <sz val="11"/>
      <color rgb="FF000000"/>
      <name val="돋움"/>
      <family val="3"/>
    </font>
    <font>
      <sz val="11"/>
      <color indexed="8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돋움"/>
      <family val="3"/>
    </font>
    <font>
      <b/>
      <i/>
      <sz val="16"/>
      <color indexed="8"/>
      <name val="돋움"/>
      <family val="3"/>
    </font>
    <font>
      <b/>
      <i/>
      <u val="single"/>
      <sz val="11"/>
      <color indexed="8"/>
      <name val="돋움"/>
      <family val="3"/>
    </font>
    <font>
      <sz val="11"/>
      <color indexed="8"/>
      <name val="맑은 고딕1"/>
      <family val="3"/>
    </font>
    <font>
      <b/>
      <sz val="18"/>
      <color indexed="8"/>
      <name val="맑은 고딕1"/>
      <family val="3"/>
    </font>
    <font>
      <b/>
      <sz val="11"/>
      <color indexed="8"/>
      <name val="맑은 고딕1"/>
      <family val="3"/>
    </font>
    <font>
      <b/>
      <sz val="11"/>
      <color indexed="30"/>
      <name val="맑은 고딕1"/>
      <family val="3"/>
    </font>
    <font>
      <b/>
      <sz val="15"/>
      <color indexed="10"/>
      <name val="맑은 고딕1"/>
      <family val="3"/>
    </font>
    <font>
      <b/>
      <sz val="15"/>
      <color indexed="8"/>
      <name val="맑은 고딕1"/>
      <family val="3"/>
    </font>
    <font>
      <b/>
      <sz val="11"/>
      <color indexed="10"/>
      <name val="맑은 고딕1"/>
      <family val="3"/>
    </font>
    <font>
      <sz val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0000"/>
      <name val="맑은 고딕"/>
      <family val="3"/>
    </font>
    <font>
      <b/>
      <i/>
      <sz val="16"/>
      <color rgb="FF000000"/>
      <name val="돋움"/>
      <family val="3"/>
    </font>
    <font>
      <b/>
      <i/>
      <u val="single"/>
      <sz val="11"/>
      <color rgb="FF000000"/>
      <name val="돋움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맑은 고딕1"/>
      <family val="3"/>
    </font>
    <font>
      <b/>
      <sz val="18"/>
      <color rgb="FF000000"/>
      <name val="맑은 고딕1"/>
      <family val="3"/>
    </font>
    <font>
      <b/>
      <sz val="11"/>
      <color rgb="FF000000"/>
      <name val="맑은 고딕1"/>
      <family val="3"/>
    </font>
    <font>
      <b/>
      <sz val="11"/>
      <color rgb="FF0070C0"/>
      <name val="맑은 고딕1"/>
      <family val="3"/>
    </font>
    <font>
      <b/>
      <sz val="15"/>
      <color rgb="FFFF0000"/>
      <name val="맑은 고딕1"/>
      <family val="3"/>
    </font>
    <font>
      <b/>
      <sz val="15"/>
      <color rgb="FF000000"/>
      <name val="맑은 고딕1"/>
      <family val="3"/>
    </font>
    <font>
      <b/>
      <sz val="11"/>
      <color rgb="FFFF0000"/>
      <name val="맑은 고딕1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ck">
        <color rgb="FF000000"/>
      </right>
      <top/>
      <bottom/>
    </border>
    <border>
      <left style="thick">
        <color rgb="FF000000"/>
      </left>
      <right/>
      <top/>
      <bottom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7" fontId="31" fillId="0" borderId="0" applyBorder="0" applyProtection="0">
      <alignment vertical="center"/>
    </xf>
    <xf numFmtId="0" fontId="32" fillId="0" borderId="0" applyNumberFormat="0" applyBorder="0" applyProtection="0">
      <alignment horizontal="center" vertical="center"/>
    </xf>
    <xf numFmtId="0" fontId="32" fillId="0" borderId="0" applyNumberFormat="0" applyBorder="0" applyProtection="0">
      <alignment horizontal="center" vertical="center" textRotation="90"/>
    </xf>
    <xf numFmtId="0" fontId="33" fillId="0" borderId="0" applyNumberFormat="0" applyBorder="0" applyProtection="0">
      <alignment vertical="center"/>
    </xf>
    <xf numFmtId="179" fontId="33" fillId="0" borderId="0" applyBorder="0" applyProtection="0">
      <alignment vertical="center"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29" fillId="28" borderId="2" applyNumberFormat="0" applyFont="0" applyAlignment="0" applyProtection="0"/>
    <xf numFmtId="9" fontId="29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29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177" fontId="50" fillId="0" borderId="0" xfId="33" applyFont="1" applyFill="1" applyAlignment="1">
      <alignment vertical="center"/>
    </xf>
    <xf numFmtId="177" fontId="49" fillId="0" borderId="0" xfId="33" applyFont="1" applyFill="1" applyAlignment="1">
      <alignment vertical="center"/>
    </xf>
    <xf numFmtId="177" fontId="51" fillId="33" borderId="10" xfId="33" applyFont="1" applyFill="1" applyBorder="1" applyAlignment="1">
      <alignment vertical="center"/>
    </xf>
    <xf numFmtId="177" fontId="49" fillId="33" borderId="11" xfId="33" applyFont="1" applyFill="1" applyBorder="1" applyAlignment="1">
      <alignment vertical="center"/>
    </xf>
    <xf numFmtId="0" fontId="49" fillId="33" borderId="12" xfId="0" applyFont="1" applyFill="1" applyBorder="1" applyAlignment="1">
      <alignment vertical="center"/>
    </xf>
    <xf numFmtId="177" fontId="49" fillId="34" borderId="13" xfId="33" applyFont="1" applyFill="1" applyBorder="1" applyAlignment="1">
      <alignment vertical="center"/>
    </xf>
    <xf numFmtId="177" fontId="52" fillId="34" borderId="14" xfId="33" applyFont="1" applyFill="1" applyBorder="1" applyAlignment="1">
      <alignment vertical="center"/>
    </xf>
    <xf numFmtId="177" fontId="51" fillId="34" borderId="15" xfId="33" applyFont="1" applyFill="1" applyBorder="1" applyAlignment="1">
      <alignment vertical="center"/>
    </xf>
    <xf numFmtId="176" fontId="49" fillId="0" borderId="16" xfId="53" applyFont="1" applyFill="1" applyBorder="1" applyAlignment="1">
      <alignment vertical="center"/>
    </xf>
    <xf numFmtId="0" fontId="49" fillId="33" borderId="17" xfId="0" applyFont="1" applyFill="1" applyBorder="1" applyAlignment="1">
      <alignment vertical="center"/>
    </xf>
    <xf numFmtId="0" fontId="49" fillId="33" borderId="0" xfId="0" applyFont="1" applyFill="1" applyAlignment="1">
      <alignment vertical="center"/>
    </xf>
    <xf numFmtId="0" fontId="49" fillId="33" borderId="16" xfId="0" applyFont="1" applyFill="1" applyBorder="1" applyAlignment="1">
      <alignment vertical="center"/>
    </xf>
    <xf numFmtId="177" fontId="49" fillId="34" borderId="18" xfId="33" applyFont="1" applyFill="1" applyBorder="1" applyAlignment="1">
      <alignment vertical="center"/>
    </xf>
    <xf numFmtId="177" fontId="52" fillId="34" borderId="19" xfId="33" applyFont="1" applyFill="1" applyBorder="1" applyAlignment="1">
      <alignment vertical="center"/>
    </xf>
    <xf numFmtId="177" fontId="51" fillId="34" borderId="20" xfId="33" applyFont="1" applyFill="1" applyBorder="1" applyAlignment="1">
      <alignment vertical="center"/>
    </xf>
    <xf numFmtId="177" fontId="51" fillId="33" borderId="0" xfId="33" applyFont="1" applyFill="1" applyAlignment="1">
      <alignment vertical="center"/>
    </xf>
    <xf numFmtId="177" fontId="51" fillId="33" borderId="16" xfId="33" applyFont="1" applyFill="1" applyBorder="1" applyAlignment="1">
      <alignment vertical="center"/>
    </xf>
    <xf numFmtId="177" fontId="49" fillId="33" borderId="0" xfId="33" applyFont="1" applyFill="1" applyAlignment="1">
      <alignment vertical="center"/>
    </xf>
    <xf numFmtId="177" fontId="51" fillId="33" borderId="17" xfId="33" applyFont="1" applyFill="1" applyBorder="1" applyAlignment="1">
      <alignment vertical="center"/>
    </xf>
    <xf numFmtId="177" fontId="49" fillId="33" borderId="16" xfId="33" applyFont="1" applyFill="1" applyBorder="1" applyAlignment="1">
      <alignment vertical="center"/>
    </xf>
    <xf numFmtId="0" fontId="49" fillId="33" borderId="21" xfId="0" applyFont="1" applyFill="1" applyBorder="1" applyAlignment="1">
      <alignment vertical="center"/>
    </xf>
    <xf numFmtId="178" fontId="53" fillId="33" borderId="22" xfId="33" applyNumberFormat="1" applyFont="1" applyFill="1" applyBorder="1" applyAlignment="1">
      <alignment vertical="center"/>
    </xf>
    <xf numFmtId="0" fontId="53" fillId="33" borderId="23" xfId="0" applyFont="1" applyFill="1" applyBorder="1" applyAlignment="1">
      <alignment vertical="center"/>
    </xf>
    <xf numFmtId="178" fontId="54" fillId="0" borderId="0" xfId="33" applyNumberFormat="1" applyFont="1" applyFill="1" applyAlignment="1">
      <alignment vertical="center"/>
    </xf>
    <xf numFmtId="0" fontId="51" fillId="0" borderId="0" xfId="0" applyFont="1" applyAlignment="1">
      <alignment vertical="center"/>
    </xf>
    <xf numFmtId="0" fontId="49" fillId="34" borderId="18" xfId="0" applyFont="1" applyFill="1" applyBorder="1" applyAlignment="1">
      <alignment vertical="center"/>
    </xf>
    <xf numFmtId="0" fontId="52" fillId="34" borderId="19" xfId="0" applyFont="1" applyFill="1" applyBorder="1" applyAlignment="1">
      <alignment vertical="center"/>
    </xf>
    <xf numFmtId="0" fontId="51" fillId="34" borderId="20" xfId="0" applyFont="1" applyFill="1" applyBorder="1" applyAlignment="1">
      <alignment vertical="center"/>
    </xf>
    <xf numFmtId="0" fontId="49" fillId="34" borderId="24" xfId="0" applyFont="1" applyFill="1" applyBorder="1" applyAlignment="1">
      <alignment vertical="center"/>
    </xf>
    <xf numFmtId="0" fontId="52" fillId="34" borderId="25" xfId="0" applyFont="1" applyFill="1" applyBorder="1" applyAlignment="1">
      <alignment vertical="center"/>
    </xf>
    <xf numFmtId="0" fontId="51" fillId="34" borderId="26" xfId="0" applyFont="1" applyFill="1" applyBorder="1" applyAlignment="1">
      <alignment vertical="center"/>
    </xf>
    <xf numFmtId="177" fontId="49" fillId="0" borderId="22" xfId="33" applyFont="1" applyFill="1" applyBorder="1" applyAlignment="1">
      <alignment vertical="center"/>
    </xf>
    <xf numFmtId="176" fontId="49" fillId="0" borderId="23" xfId="53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5" fillId="0" borderId="0" xfId="0" applyFont="1" applyAlignment="1">
      <alignment vertical="center"/>
    </xf>
    <xf numFmtId="177" fontId="51" fillId="0" borderId="27" xfId="33" applyFont="1" applyFill="1" applyBorder="1" applyAlignment="1">
      <alignment vertical="center"/>
    </xf>
    <xf numFmtId="177" fontId="49" fillId="0" borderId="28" xfId="33" applyFont="1" applyFill="1" applyBorder="1" applyAlignment="1">
      <alignment vertical="center"/>
    </xf>
    <xf numFmtId="0" fontId="51" fillId="0" borderId="27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51" fillId="0" borderId="29" xfId="0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49" fillId="0" borderId="31" xfId="0" applyFont="1" applyBorder="1" applyAlignment="1">
      <alignment vertical="center"/>
    </xf>
    <xf numFmtId="3" fontId="49" fillId="0" borderId="0" xfId="0" applyNumberFormat="1" applyFont="1" applyAlignment="1">
      <alignment vertical="center"/>
    </xf>
    <xf numFmtId="178" fontId="49" fillId="0" borderId="0" xfId="33" applyNumberFormat="1" applyFont="1" applyFill="1" applyAlignment="1">
      <alignment vertical="center"/>
    </xf>
    <xf numFmtId="177" fontId="49" fillId="0" borderId="27" xfId="33" applyFont="1" applyFill="1" applyBorder="1" applyAlignment="1">
      <alignment vertical="center"/>
    </xf>
    <xf numFmtId="177" fontId="49" fillId="0" borderId="29" xfId="33" applyFont="1" applyFill="1" applyBorder="1" applyAlignment="1">
      <alignment vertical="center"/>
    </xf>
    <xf numFmtId="177" fontId="49" fillId="0" borderId="30" xfId="33" applyFont="1" applyFill="1" applyBorder="1" applyAlignment="1">
      <alignment vertical="center"/>
    </xf>
    <xf numFmtId="178" fontId="49" fillId="0" borderId="30" xfId="33" applyNumberFormat="1" applyFont="1" applyFill="1" applyBorder="1" applyAlignment="1">
      <alignment vertical="center"/>
    </xf>
    <xf numFmtId="177" fontId="49" fillId="0" borderId="31" xfId="33" applyFont="1" applyFill="1" applyBorder="1" applyAlignment="1">
      <alignment vertical="center"/>
    </xf>
    <xf numFmtId="177" fontId="51" fillId="0" borderId="32" xfId="33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177" fontId="51" fillId="35" borderId="10" xfId="33" applyFont="1" applyFill="1" applyBorder="1" applyAlignment="1">
      <alignment horizontal="center" vertical="center"/>
    </xf>
    <xf numFmtId="177" fontId="51" fillId="35" borderId="11" xfId="33" applyFont="1" applyFill="1" applyBorder="1" applyAlignment="1">
      <alignment horizontal="center" vertical="center"/>
    </xf>
    <xf numFmtId="177" fontId="51" fillId="35" borderId="12" xfId="33" applyFont="1" applyFill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Heading" xfId="34"/>
    <cellStyle name="Heading1" xfId="35"/>
    <cellStyle name="Result" xfId="36"/>
    <cellStyle name="Result2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Percent" xfId="48"/>
    <cellStyle name="보통" xfId="49"/>
    <cellStyle name="설명 텍스트" xfId="50"/>
    <cellStyle name="셀 확인" xfId="51"/>
    <cellStyle name="Comma" xfId="52"/>
    <cellStyle name="Comma [0]" xfId="53"/>
    <cellStyle name="연결된 셀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7"/>
  <sheetViews>
    <sheetView tabSelected="1" zoomScalePageLayoutView="0" workbookViewId="0" topLeftCell="C1">
      <selection activeCell="D4" sqref="D4"/>
    </sheetView>
  </sheetViews>
  <sheetFormatPr defaultColWidth="8.88671875" defaultRowHeight="13.5"/>
  <cols>
    <col min="1" max="1" width="8.88671875" style="1" customWidth="1"/>
    <col min="2" max="2" width="15.21484375" style="1" customWidth="1"/>
    <col min="3" max="3" width="9.5546875" style="1" customWidth="1"/>
    <col min="4" max="4" width="10.99609375" style="1" customWidth="1"/>
    <col min="5" max="9" width="9.5546875" style="1" customWidth="1"/>
    <col min="10" max="10" width="12.6640625" style="1" bestFit="1" customWidth="1"/>
    <col min="11" max="16384" width="9.5546875" style="1" customWidth="1"/>
  </cols>
  <sheetData>
    <row r="1" spans="2:9" ht="23.25" thickBot="1">
      <c r="B1" s="2" t="s">
        <v>0</v>
      </c>
      <c r="C1" s="3"/>
      <c r="D1" s="3"/>
      <c r="E1" s="3"/>
      <c r="F1" s="3"/>
      <c r="G1" s="3"/>
      <c r="H1" s="3"/>
      <c r="I1" s="3"/>
    </row>
    <row r="2" spans="2:10" ht="14.25" thickTop="1">
      <c r="B2" s="53" t="s">
        <v>1</v>
      </c>
      <c r="C2" s="54" t="s">
        <v>55</v>
      </c>
      <c r="D2" s="54" t="s">
        <v>56</v>
      </c>
      <c r="E2" s="54" t="s">
        <v>2</v>
      </c>
      <c r="F2" s="55" t="s">
        <v>54</v>
      </c>
      <c r="G2" s="3"/>
      <c r="H2" s="4" t="s">
        <v>3</v>
      </c>
      <c r="I2" s="5">
        <f>SUM(F3:F54)</f>
        <v>135360</v>
      </c>
      <c r="J2" s="6"/>
    </row>
    <row r="3" spans="2:10" ht="19.5" customHeight="1">
      <c r="B3" s="7" t="s">
        <v>4</v>
      </c>
      <c r="C3" s="8">
        <v>120</v>
      </c>
      <c r="D3" s="9">
        <v>0</v>
      </c>
      <c r="E3" s="3">
        <v>30</v>
      </c>
      <c r="F3" s="10">
        <f aca="true" t="shared" si="0" ref="F3:F34">C3*D3*E3</f>
        <v>0</v>
      </c>
      <c r="G3" s="3"/>
      <c r="H3" s="11"/>
      <c r="I3" s="12"/>
      <c r="J3" s="13"/>
    </row>
    <row r="4" spans="2:10" ht="19.5" customHeight="1">
      <c r="B4" s="14" t="s">
        <v>5</v>
      </c>
      <c r="C4" s="15">
        <v>20</v>
      </c>
      <c r="D4" s="16">
        <v>0</v>
      </c>
      <c r="E4" s="3">
        <v>30</v>
      </c>
      <c r="F4" s="10">
        <f t="shared" si="0"/>
        <v>0</v>
      </c>
      <c r="G4" s="3"/>
      <c r="H4" s="11"/>
      <c r="I4" s="17">
        <f>ROUNDUP(I2/1000,0)</f>
        <v>136</v>
      </c>
      <c r="J4" s="18" t="s">
        <v>6</v>
      </c>
    </row>
    <row r="5" spans="2:10" ht="19.5" customHeight="1">
      <c r="B5" s="14" t="s">
        <v>7</v>
      </c>
      <c r="C5" s="15">
        <v>20</v>
      </c>
      <c r="D5" s="16">
        <v>0</v>
      </c>
      <c r="E5" s="3">
        <v>30</v>
      </c>
      <c r="F5" s="10">
        <f t="shared" si="0"/>
        <v>0</v>
      </c>
      <c r="G5" s="3"/>
      <c r="H5" s="11"/>
      <c r="I5" s="12"/>
      <c r="J5" s="13"/>
    </row>
    <row r="6" spans="2:10" ht="19.5" customHeight="1">
      <c r="B6" s="14" t="s">
        <v>8</v>
      </c>
      <c r="C6" s="15">
        <v>140</v>
      </c>
      <c r="D6" s="16">
        <v>0</v>
      </c>
      <c r="E6" s="1">
        <v>30</v>
      </c>
      <c r="F6" s="10">
        <f t="shared" si="0"/>
        <v>0</v>
      </c>
      <c r="H6" s="11"/>
      <c r="I6" s="19"/>
      <c r="J6" s="13"/>
    </row>
    <row r="7" spans="2:10" ht="19.5" customHeight="1">
      <c r="B7" s="14" t="s">
        <v>9</v>
      </c>
      <c r="C7" s="15">
        <v>130</v>
      </c>
      <c r="D7" s="16">
        <v>0</v>
      </c>
      <c r="E7" s="1">
        <v>30</v>
      </c>
      <c r="F7" s="10">
        <f t="shared" si="0"/>
        <v>0</v>
      </c>
      <c r="H7" s="11"/>
      <c r="I7" s="19"/>
      <c r="J7" s="13"/>
    </row>
    <row r="8" spans="2:10" ht="19.5" customHeight="1">
      <c r="B8" s="14" t="s">
        <v>10</v>
      </c>
      <c r="C8" s="15">
        <v>140</v>
      </c>
      <c r="D8" s="16">
        <v>0</v>
      </c>
      <c r="E8" s="3">
        <v>30</v>
      </c>
      <c r="F8" s="10">
        <f t="shared" si="0"/>
        <v>0</v>
      </c>
      <c r="H8" s="11"/>
      <c r="I8" s="19"/>
      <c r="J8" s="13"/>
    </row>
    <row r="9" spans="2:10" ht="19.5" customHeight="1">
      <c r="B9" s="14" t="s">
        <v>11</v>
      </c>
      <c r="C9" s="15">
        <v>180</v>
      </c>
      <c r="D9" s="16">
        <v>0</v>
      </c>
      <c r="E9" s="3">
        <v>30</v>
      </c>
      <c r="F9" s="10">
        <f t="shared" si="0"/>
        <v>0</v>
      </c>
      <c r="H9" s="11"/>
      <c r="I9" s="19"/>
      <c r="J9" s="13"/>
    </row>
    <row r="10" spans="2:11" ht="19.5" customHeight="1">
      <c r="B10" s="14" t="s">
        <v>12</v>
      </c>
      <c r="C10" s="15">
        <v>110</v>
      </c>
      <c r="D10" s="16">
        <v>0</v>
      </c>
      <c r="E10" s="3">
        <v>30</v>
      </c>
      <c r="F10" s="10">
        <f t="shared" si="0"/>
        <v>0</v>
      </c>
      <c r="H10" s="20" t="s">
        <v>13</v>
      </c>
      <c r="I10" s="21" t="s">
        <v>14</v>
      </c>
      <c r="J10" s="13"/>
      <c r="K10" s="3"/>
    </row>
    <row r="11" spans="2:11" ht="19.5" customHeight="1" thickBot="1">
      <c r="B11" s="14" t="s">
        <v>15</v>
      </c>
      <c r="C11" s="15">
        <v>150</v>
      </c>
      <c r="D11" s="16">
        <v>0</v>
      </c>
      <c r="E11" s="3">
        <v>30</v>
      </c>
      <c r="F11" s="10">
        <f t="shared" si="0"/>
        <v>0</v>
      </c>
      <c r="H11" s="22"/>
      <c r="I11" s="23">
        <f>ROUNDDOWN(H86,-1)</f>
        <v>12740</v>
      </c>
      <c r="J11" s="24" t="s">
        <v>16</v>
      </c>
      <c r="K11" s="25"/>
    </row>
    <row r="12" spans="2:9" ht="19.5" customHeight="1" thickTop="1">
      <c r="B12" s="14" t="s">
        <v>17</v>
      </c>
      <c r="C12" s="15">
        <v>20</v>
      </c>
      <c r="D12" s="16">
        <v>0</v>
      </c>
      <c r="E12" s="3">
        <v>30</v>
      </c>
      <c r="F12" s="10">
        <f t="shared" si="0"/>
        <v>0</v>
      </c>
      <c r="I12" s="3"/>
    </row>
    <row r="13" spans="2:9" ht="19.5" customHeight="1">
      <c r="B13" s="14" t="s">
        <v>18</v>
      </c>
      <c r="C13" s="15">
        <v>15</v>
      </c>
      <c r="D13" s="16">
        <v>24</v>
      </c>
      <c r="E13" s="3">
        <v>30</v>
      </c>
      <c r="F13" s="10">
        <f t="shared" si="0"/>
        <v>10800</v>
      </c>
      <c r="I13" s="3"/>
    </row>
    <row r="14" spans="2:9" ht="19.5" customHeight="1">
      <c r="B14" s="14" t="s">
        <v>19</v>
      </c>
      <c r="C14" s="15">
        <v>70</v>
      </c>
      <c r="D14" s="16">
        <v>24</v>
      </c>
      <c r="E14" s="3">
        <v>30</v>
      </c>
      <c r="F14" s="10">
        <f t="shared" si="0"/>
        <v>50400</v>
      </c>
      <c r="H14" s="26" t="s">
        <v>20</v>
      </c>
      <c r="I14" s="3"/>
    </row>
    <row r="15" spans="2:9" ht="19.5" customHeight="1">
      <c r="B15" s="27" t="s">
        <v>21</v>
      </c>
      <c r="C15" s="15">
        <v>33</v>
      </c>
      <c r="D15" s="16">
        <v>24</v>
      </c>
      <c r="E15" s="3">
        <v>30</v>
      </c>
      <c r="F15" s="10">
        <f t="shared" si="0"/>
        <v>23760</v>
      </c>
      <c r="I15" s="3"/>
    </row>
    <row r="16" spans="2:9" ht="19.5" customHeight="1">
      <c r="B16" s="14" t="s">
        <v>22</v>
      </c>
      <c r="C16" s="15">
        <v>70</v>
      </c>
      <c r="D16" s="16">
        <v>24</v>
      </c>
      <c r="E16" s="3">
        <v>30</v>
      </c>
      <c r="F16" s="10">
        <f t="shared" si="0"/>
        <v>50400</v>
      </c>
      <c r="H16" s="26" t="s">
        <v>23</v>
      </c>
      <c r="I16" s="3"/>
    </row>
    <row r="17" spans="2:9" ht="19.5" customHeight="1">
      <c r="B17" s="14" t="s">
        <v>24</v>
      </c>
      <c r="C17" s="15">
        <v>25</v>
      </c>
      <c r="D17" s="16">
        <v>0</v>
      </c>
      <c r="E17" s="3">
        <v>30</v>
      </c>
      <c r="F17" s="10">
        <f t="shared" si="0"/>
        <v>0</v>
      </c>
      <c r="I17" s="3"/>
    </row>
    <row r="18" spans="2:9" ht="19.5" customHeight="1">
      <c r="B18" s="14" t="s">
        <v>25</v>
      </c>
      <c r="C18" s="15">
        <v>20</v>
      </c>
      <c r="D18" s="16">
        <v>0</v>
      </c>
      <c r="E18" s="3">
        <v>30</v>
      </c>
      <c r="F18" s="10">
        <f t="shared" si="0"/>
        <v>0</v>
      </c>
      <c r="H18" s="26" t="s">
        <v>26</v>
      </c>
      <c r="I18" s="3"/>
    </row>
    <row r="19" spans="2:9" ht="19.5" customHeight="1">
      <c r="B19" s="14" t="s">
        <v>27</v>
      </c>
      <c r="C19" s="15">
        <v>25</v>
      </c>
      <c r="D19" s="16">
        <v>0</v>
      </c>
      <c r="E19" s="3">
        <v>30</v>
      </c>
      <c r="F19" s="10">
        <f t="shared" si="0"/>
        <v>0</v>
      </c>
      <c r="I19" s="3"/>
    </row>
    <row r="20" spans="2:9" ht="19.5" customHeight="1">
      <c r="B20" s="14" t="s">
        <v>28</v>
      </c>
      <c r="C20" s="15">
        <v>20</v>
      </c>
      <c r="D20" s="16">
        <v>0</v>
      </c>
      <c r="E20" s="3">
        <v>30</v>
      </c>
      <c r="F20" s="10">
        <f t="shared" si="0"/>
        <v>0</v>
      </c>
      <c r="H20" s="26" t="s">
        <v>29</v>
      </c>
      <c r="I20" s="3"/>
    </row>
    <row r="21" spans="2:9" ht="19.5" customHeight="1">
      <c r="B21" s="14" t="s">
        <v>30</v>
      </c>
      <c r="C21" s="15">
        <v>20</v>
      </c>
      <c r="D21" s="16">
        <v>0</v>
      </c>
      <c r="E21" s="3">
        <v>30</v>
      </c>
      <c r="F21" s="10">
        <f t="shared" si="0"/>
        <v>0</v>
      </c>
      <c r="I21" s="3"/>
    </row>
    <row r="22" spans="2:9" ht="19.5" customHeight="1">
      <c r="B22" s="14" t="s">
        <v>31</v>
      </c>
      <c r="C22" s="15">
        <v>25</v>
      </c>
      <c r="D22" s="16">
        <v>0</v>
      </c>
      <c r="E22" s="3">
        <v>30</v>
      </c>
      <c r="F22" s="10">
        <f t="shared" si="0"/>
        <v>0</v>
      </c>
      <c r="I22" s="3"/>
    </row>
    <row r="23" spans="2:9" ht="19.5" customHeight="1">
      <c r="B23" s="14" t="s">
        <v>32</v>
      </c>
      <c r="C23" s="15">
        <v>20</v>
      </c>
      <c r="D23" s="16">
        <v>0</v>
      </c>
      <c r="E23" s="3">
        <v>30</v>
      </c>
      <c r="F23" s="10">
        <f t="shared" si="0"/>
        <v>0</v>
      </c>
      <c r="I23" s="3"/>
    </row>
    <row r="24" spans="2:9" ht="19.5" customHeight="1">
      <c r="B24" s="14"/>
      <c r="C24" s="15"/>
      <c r="D24" s="16"/>
      <c r="E24" s="3">
        <v>30</v>
      </c>
      <c r="F24" s="10">
        <f t="shared" si="0"/>
        <v>0</v>
      </c>
      <c r="I24" s="3"/>
    </row>
    <row r="25" spans="2:9" ht="19.5" customHeight="1">
      <c r="B25" s="14"/>
      <c r="C25" s="15"/>
      <c r="D25" s="16"/>
      <c r="E25" s="3">
        <v>30</v>
      </c>
      <c r="F25" s="10">
        <f t="shared" si="0"/>
        <v>0</v>
      </c>
      <c r="I25" s="3"/>
    </row>
    <row r="26" spans="2:9" ht="19.5" customHeight="1">
      <c r="B26" s="14"/>
      <c r="C26" s="15"/>
      <c r="D26" s="16"/>
      <c r="E26" s="3">
        <v>30</v>
      </c>
      <c r="F26" s="10">
        <f t="shared" si="0"/>
        <v>0</v>
      </c>
      <c r="I26" s="3"/>
    </row>
    <row r="27" spans="2:9" ht="19.5" customHeight="1">
      <c r="B27" s="14"/>
      <c r="C27" s="15"/>
      <c r="D27" s="16"/>
      <c r="E27" s="3">
        <v>30</v>
      </c>
      <c r="F27" s="10">
        <f t="shared" si="0"/>
        <v>0</v>
      </c>
      <c r="I27" s="3"/>
    </row>
    <row r="28" spans="2:9" ht="19.5" customHeight="1">
      <c r="B28" s="14"/>
      <c r="C28" s="15"/>
      <c r="D28" s="16"/>
      <c r="E28" s="3">
        <v>30</v>
      </c>
      <c r="F28" s="10">
        <f t="shared" si="0"/>
        <v>0</v>
      </c>
      <c r="G28" s="3"/>
      <c r="H28" s="3"/>
      <c r="I28" s="3"/>
    </row>
    <row r="29" spans="2:6" ht="19.5" customHeight="1">
      <c r="B29" s="27"/>
      <c r="C29" s="28"/>
      <c r="D29" s="29"/>
      <c r="E29" s="3">
        <v>30</v>
      </c>
      <c r="F29" s="10">
        <f t="shared" si="0"/>
        <v>0</v>
      </c>
    </row>
    <row r="30" spans="2:6" ht="19.5" customHeight="1">
      <c r="B30" s="27"/>
      <c r="C30" s="28"/>
      <c r="D30" s="29"/>
      <c r="E30" s="3">
        <v>30</v>
      </c>
      <c r="F30" s="10">
        <f t="shared" si="0"/>
        <v>0</v>
      </c>
    </row>
    <row r="31" spans="2:6" ht="19.5" customHeight="1">
      <c r="B31" s="27"/>
      <c r="C31" s="28"/>
      <c r="D31" s="29"/>
      <c r="E31" s="3">
        <v>30</v>
      </c>
      <c r="F31" s="10">
        <f t="shared" si="0"/>
        <v>0</v>
      </c>
    </row>
    <row r="32" spans="2:6" ht="19.5" customHeight="1">
      <c r="B32" s="27"/>
      <c r="C32" s="28"/>
      <c r="D32" s="29"/>
      <c r="E32" s="3">
        <v>30</v>
      </c>
      <c r="F32" s="10">
        <f t="shared" si="0"/>
        <v>0</v>
      </c>
    </row>
    <row r="33" spans="2:6" ht="19.5" customHeight="1">
      <c r="B33" s="27"/>
      <c r="C33" s="28"/>
      <c r="D33" s="29"/>
      <c r="E33" s="3">
        <v>30</v>
      </c>
      <c r="F33" s="10">
        <f t="shared" si="0"/>
        <v>0</v>
      </c>
    </row>
    <row r="34" spans="2:6" ht="19.5" customHeight="1">
      <c r="B34" s="27"/>
      <c r="C34" s="28"/>
      <c r="D34" s="29"/>
      <c r="E34" s="3">
        <v>30</v>
      </c>
      <c r="F34" s="10">
        <f t="shared" si="0"/>
        <v>0</v>
      </c>
    </row>
    <row r="35" spans="2:6" ht="19.5" customHeight="1">
      <c r="B35" s="27"/>
      <c r="C35" s="28"/>
      <c r="D35" s="29"/>
      <c r="E35" s="3">
        <v>30</v>
      </c>
      <c r="F35" s="10">
        <f aca="true" t="shared" si="1" ref="F35:F66">C35*D35*E35</f>
        <v>0</v>
      </c>
    </row>
    <row r="36" spans="2:6" ht="19.5" customHeight="1">
      <c r="B36" s="27"/>
      <c r="C36" s="28"/>
      <c r="D36" s="29"/>
      <c r="E36" s="3">
        <v>30</v>
      </c>
      <c r="F36" s="10">
        <f t="shared" si="1"/>
        <v>0</v>
      </c>
    </row>
    <row r="37" spans="2:6" ht="19.5" customHeight="1">
      <c r="B37" s="27"/>
      <c r="C37" s="28"/>
      <c r="D37" s="29"/>
      <c r="E37" s="3">
        <v>30</v>
      </c>
      <c r="F37" s="10">
        <f t="shared" si="1"/>
        <v>0</v>
      </c>
    </row>
    <row r="38" spans="2:6" ht="19.5" customHeight="1">
      <c r="B38" s="27"/>
      <c r="C38" s="28"/>
      <c r="D38" s="29"/>
      <c r="E38" s="3">
        <v>30</v>
      </c>
      <c r="F38" s="10">
        <f t="shared" si="1"/>
        <v>0</v>
      </c>
    </row>
    <row r="39" spans="2:6" ht="19.5" customHeight="1">
      <c r="B39" s="27"/>
      <c r="C39" s="28"/>
      <c r="D39" s="29"/>
      <c r="E39" s="3">
        <v>30</v>
      </c>
      <c r="F39" s="10">
        <f t="shared" si="1"/>
        <v>0</v>
      </c>
    </row>
    <row r="40" spans="2:6" ht="19.5" customHeight="1">
      <c r="B40" s="27"/>
      <c r="C40" s="28"/>
      <c r="D40" s="29"/>
      <c r="E40" s="3">
        <v>30</v>
      </c>
      <c r="F40" s="10">
        <f t="shared" si="1"/>
        <v>0</v>
      </c>
    </row>
    <row r="41" spans="2:6" ht="19.5" customHeight="1">
      <c r="B41" s="27"/>
      <c r="C41" s="28"/>
      <c r="D41" s="29"/>
      <c r="E41" s="3">
        <v>30</v>
      </c>
      <c r="F41" s="10">
        <f t="shared" si="1"/>
        <v>0</v>
      </c>
    </row>
    <row r="42" spans="2:6" ht="19.5" customHeight="1">
      <c r="B42" s="27"/>
      <c r="C42" s="28"/>
      <c r="D42" s="29"/>
      <c r="E42" s="3">
        <v>30</v>
      </c>
      <c r="F42" s="10">
        <f t="shared" si="1"/>
        <v>0</v>
      </c>
    </row>
    <row r="43" spans="2:6" ht="19.5" customHeight="1">
      <c r="B43" s="27"/>
      <c r="C43" s="28"/>
      <c r="D43" s="29"/>
      <c r="E43" s="3">
        <v>30</v>
      </c>
      <c r="F43" s="10">
        <f t="shared" si="1"/>
        <v>0</v>
      </c>
    </row>
    <row r="44" spans="2:6" ht="19.5" customHeight="1">
      <c r="B44" s="27"/>
      <c r="C44" s="28"/>
      <c r="D44" s="29"/>
      <c r="E44" s="3">
        <v>30</v>
      </c>
      <c r="F44" s="10">
        <f t="shared" si="1"/>
        <v>0</v>
      </c>
    </row>
    <row r="45" spans="2:6" ht="19.5" customHeight="1">
      <c r="B45" s="27"/>
      <c r="C45" s="28"/>
      <c r="D45" s="29"/>
      <c r="E45" s="3">
        <v>30</v>
      </c>
      <c r="F45" s="10">
        <f t="shared" si="1"/>
        <v>0</v>
      </c>
    </row>
    <row r="46" spans="2:6" ht="19.5" customHeight="1">
      <c r="B46" s="27"/>
      <c r="C46" s="28"/>
      <c r="D46" s="29"/>
      <c r="E46" s="3">
        <v>30</v>
      </c>
      <c r="F46" s="10">
        <f t="shared" si="1"/>
        <v>0</v>
      </c>
    </row>
    <row r="47" spans="2:6" ht="19.5" customHeight="1">
      <c r="B47" s="27"/>
      <c r="C47" s="28"/>
      <c r="D47" s="29"/>
      <c r="E47" s="3">
        <v>30</v>
      </c>
      <c r="F47" s="10">
        <f t="shared" si="1"/>
        <v>0</v>
      </c>
    </row>
    <row r="48" spans="2:6" ht="19.5" customHeight="1">
      <c r="B48" s="27"/>
      <c r="C48" s="28"/>
      <c r="D48" s="29"/>
      <c r="E48" s="3">
        <v>30</v>
      </c>
      <c r="F48" s="10">
        <f t="shared" si="1"/>
        <v>0</v>
      </c>
    </row>
    <row r="49" spans="2:6" ht="19.5" customHeight="1">
      <c r="B49" s="27"/>
      <c r="C49" s="28"/>
      <c r="D49" s="29"/>
      <c r="E49" s="3">
        <v>30</v>
      </c>
      <c r="F49" s="10">
        <f t="shared" si="1"/>
        <v>0</v>
      </c>
    </row>
    <row r="50" spans="2:6" ht="19.5" customHeight="1">
      <c r="B50" s="27"/>
      <c r="C50" s="28"/>
      <c r="D50" s="29"/>
      <c r="E50" s="3">
        <v>30</v>
      </c>
      <c r="F50" s="10">
        <f t="shared" si="1"/>
        <v>0</v>
      </c>
    </row>
    <row r="51" spans="2:6" ht="19.5" customHeight="1">
      <c r="B51" s="27"/>
      <c r="C51" s="28"/>
      <c r="D51" s="29"/>
      <c r="E51" s="3">
        <v>30</v>
      </c>
      <c r="F51" s="10">
        <f t="shared" si="1"/>
        <v>0</v>
      </c>
    </row>
    <row r="52" spans="2:6" ht="19.5" customHeight="1">
      <c r="B52" s="27"/>
      <c r="C52" s="28"/>
      <c r="D52" s="29"/>
      <c r="E52" s="3">
        <v>30</v>
      </c>
      <c r="F52" s="10">
        <f t="shared" si="1"/>
        <v>0</v>
      </c>
    </row>
    <row r="53" spans="2:6" ht="19.5" customHeight="1">
      <c r="B53" s="27"/>
      <c r="C53" s="28"/>
      <c r="D53" s="29"/>
      <c r="E53" s="3">
        <v>30</v>
      </c>
      <c r="F53" s="10">
        <f t="shared" si="1"/>
        <v>0</v>
      </c>
    </row>
    <row r="54" spans="2:6" ht="19.5" customHeight="1" thickBot="1">
      <c r="B54" s="30"/>
      <c r="C54" s="31"/>
      <c r="D54" s="32"/>
      <c r="E54" s="33">
        <v>30</v>
      </c>
      <c r="F54" s="34">
        <f t="shared" si="1"/>
        <v>0</v>
      </c>
    </row>
    <row r="55" spans="2:9" ht="14.25" thickTop="1">
      <c r="B55" s="35"/>
      <c r="C55"/>
      <c r="D55"/>
      <c r="E55"/>
      <c r="F55"/>
      <c r="G55"/>
      <c r="H55"/>
      <c r="I55"/>
    </row>
    <row r="58" ht="13.5">
      <c r="B58" s="36" t="s">
        <v>33</v>
      </c>
    </row>
    <row r="60" ht="13.5">
      <c r="B60" s="36" t="s">
        <v>34</v>
      </c>
    </row>
    <row r="61" ht="14.25" thickBot="1"/>
    <row r="62" spans="2:12" ht="13.5">
      <c r="B62" s="51" t="s">
        <v>35</v>
      </c>
      <c r="C62" s="51"/>
      <c r="D62" s="51"/>
      <c r="E62" s="51"/>
      <c r="F62" s="51"/>
      <c r="G62" s="51"/>
      <c r="H62" s="51"/>
      <c r="I62" s="51"/>
      <c r="J62" s="52" t="s">
        <v>36</v>
      </c>
      <c r="K62" s="52"/>
      <c r="L62" s="52"/>
    </row>
    <row r="63" spans="2:12" ht="13.5">
      <c r="B63" s="37" t="s">
        <v>37</v>
      </c>
      <c r="C63" s="3">
        <f>IF(I4&gt;100,100,I4)</f>
        <v>100</v>
      </c>
      <c r="D63" s="3" t="s">
        <v>6</v>
      </c>
      <c r="E63" s="3">
        <v>59.1</v>
      </c>
      <c r="F63" s="3" t="s">
        <v>16</v>
      </c>
      <c r="G63" s="3" t="s">
        <v>38</v>
      </c>
      <c r="H63" s="3">
        <f>C63*E63</f>
        <v>5910</v>
      </c>
      <c r="I63" s="38" t="s">
        <v>16</v>
      </c>
      <c r="J63" s="39">
        <v>400</v>
      </c>
      <c r="K63" s="26" t="s">
        <v>16</v>
      </c>
      <c r="L63" s="40">
        <f>IF(H63&lt;&gt;0,J63,0)</f>
        <v>400</v>
      </c>
    </row>
    <row r="64" spans="2:12" ht="13.5">
      <c r="B64" s="37"/>
      <c r="E64" s="3"/>
      <c r="F64" s="3"/>
      <c r="G64" s="3"/>
      <c r="H64" s="3"/>
      <c r="I64" s="38"/>
      <c r="J64" s="39"/>
      <c r="K64" s="26"/>
      <c r="L64" s="40"/>
    </row>
    <row r="65" spans="2:12" ht="13.5">
      <c r="B65" s="37" t="s">
        <v>39</v>
      </c>
      <c r="C65" s="3">
        <f>IF(AND(I4&gt;100,I4&lt;200),I4-100,IF(I4&gt;200,100,0))</f>
        <v>36</v>
      </c>
      <c r="D65" s="3" t="s">
        <v>6</v>
      </c>
      <c r="E65" s="3">
        <v>122.6</v>
      </c>
      <c r="F65" s="3" t="s">
        <v>16</v>
      </c>
      <c r="G65" s="3" t="s">
        <v>38</v>
      </c>
      <c r="H65" s="3">
        <f>C65*E65</f>
        <v>4413.599999999999</v>
      </c>
      <c r="I65" s="38" t="s">
        <v>16</v>
      </c>
      <c r="J65" s="39">
        <v>890</v>
      </c>
      <c r="K65" s="26" t="s">
        <v>16</v>
      </c>
      <c r="L65" s="40">
        <f>IF(H65&lt;&gt;0,J65,0)</f>
        <v>890</v>
      </c>
    </row>
    <row r="66" spans="2:12" ht="13.5">
      <c r="B66" s="37"/>
      <c r="C66" s="3"/>
      <c r="D66" s="3"/>
      <c r="E66" s="3"/>
      <c r="F66" s="3"/>
      <c r="G66" s="3"/>
      <c r="H66" s="3"/>
      <c r="I66" s="38"/>
      <c r="J66" s="39"/>
      <c r="K66" s="26"/>
      <c r="L66" s="40"/>
    </row>
    <row r="67" spans="2:12" ht="13.5">
      <c r="B67" s="37" t="s">
        <v>40</v>
      </c>
      <c r="C67" s="3">
        <f>IF(AND(I4&gt;200,I4&lt;300),I4-200,IF(I4&gt;300,100,0))</f>
        <v>0</v>
      </c>
      <c r="D67" s="3" t="s">
        <v>6</v>
      </c>
      <c r="E67" s="3">
        <v>183</v>
      </c>
      <c r="F67" s="3" t="s">
        <v>16</v>
      </c>
      <c r="G67" s="3" t="s">
        <v>38</v>
      </c>
      <c r="H67" s="3">
        <f>C67*E67</f>
        <v>0</v>
      </c>
      <c r="I67" s="38" t="s">
        <v>16</v>
      </c>
      <c r="J67" s="39">
        <v>1560</v>
      </c>
      <c r="K67" s="26" t="s">
        <v>16</v>
      </c>
      <c r="L67" s="40">
        <f>IF(H67&lt;&gt;0,J67,0)</f>
        <v>0</v>
      </c>
    </row>
    <row r="68" spans="2:12" ht="13.5">
      <c r="B68" s="37"/>
      <c r="C68" s="3"/>
      <c r="D68" s="3"/>
      <c r="E68" s="3"/>
      <c r="F68" s="3"/>
      <c r="G68" s="3"/>
      <c r="H68" s="3"/>
      <c r="I68" s="38"/>
      <c r="J68" s="39"/>
      <c r="K68" s="26"/>
      <c r="L68" s="40"/>
    </row>
    <row r="69" spans="2:12" ht="13.5">
      <c r="B69" s="37" t="s">
        <v>41</v>
      </c>
      <c r="C69" s="3">
        <f>IF(AND(I4&gt;300,I4&lt;400),I4-300,IF(I4&gt;400,100,0))</f>
        <v>0</v>
      </c>
      <c r="D69" s="3" t="s">
        <v>6</v>
      </c>
      <c r="E69" s="3">
        <v>273.2</v>
      </c>
      <c r="F69" s="3" t="s">
        <v>16</v>
      </c>
      <c r="G69" s="3" t="s">
        <v>38</v>
      </c>
      <c r="H69" s="3">
        <f>C69*E69</f>
        <v>0</v>
      </c>
      <c r="I69" s="38" t="s">
        <v>16</v>
      </c>
      <c r="J69" s="39">
        <v>3750</v>
      </c>
      <c r="K69" s="26" t="s">
        <v>16</v>
      </c>
      <c r="L69" s="40">
        <f>IF(H69&lt;&gt;0,J69,0)</f>
        <v>0</v>
      </c>
    </row>
    <row r="70" spans="2:12" ht="13.5">
      <c r="B70" s="37"/>
      <c r="C70" s="3"/>
      <c r="D70" s="3"/>
      <c r="E70" s="3"/>
      <c r="F70" s="3"/>
      <c r="G70" s="3"/>
      <c r="H70" s="3"/>
      <c r="I70" s="38"/>
      <c r="J70" s="39"/>
      <c r="K70" s="26"/>
      <c r="L70" s="40"/>
    </row>
    <row r="71" spans="2:12" ht="13.5">
      <c r="B71" s="37" t="s">
        <v>42</v>
      </c>
      <c r="C71" s="3">
        <f>IF(AND(I4&gt;400,I4&lt;500),I4-400,IF(I4&gt;500,100,0))</f>
        <v>0</v>
      </c>
      <c r="D71" s="3" t="s">
        <v>6</v>
      </c>
      <c r="E71" s="3">
        <v>406.7</v>
      </c>
      <c r="F71" s="3" t="s">
        <v>16</v>
      </c>
      <c r="G71" s="3" t="s">
        <v>38</v>
      </c>
      <c r="H71" s="3">
        <f>C71*E71</f>
        <v>0</v>
      </c>
      <c r="I71" s="38" t="s">
        <v>16</v>
      </c>
      <c r="J71" s="39">
        <v>7110</v>
      </c>
      <c r="K71" s="26" t="s">
        <v>16</v>
      </c>
      <c r="L71" s="40">
        <f>IF(H71&lt;&gt;0,J71,0)</f>
        <v>0</v>
      </c>
    </row>
    <row r="72" spans="2:12" ht="13.5">
      <c r="B72" s="37"/>
      <c r="C72" s="3"/>
      <c r="D72" s="3"/>
      <c r="E72" s="3"/>
      <c r="F72" s="3"/>
      <c r="G72" s="3"/>
      <c r="H72" s="3"/>
      <c r="I72" s="38"/>
      <c r="J72" s="39"/>
      <c r="K72" s="26"/>
      <c r="L72" s="40"/>
    </row>
    <row r="73" spans="2:12" ht="14.25" thickBot="1">
      <c r="B73" s="37" t="s">
        <v>43</v>
      </c>
      <c r="C73" s="3">
        <f>IF(I4&gt;500,I4-500,0)</f>
        <v>0</v>
      </c>
      <c r="D73" s="3" t="s">
        <v>6</v>
      </c>
      <c r="E73" s="3">
        <v>690.8</v>
      </c>
      <c r="F73" s="3" t="s">
        <v>16</v>
      </c>
      <c r="G73" s="3" t="s">
        <v>38</v>
      </c>
      <c r="H73" s="3">
        <f>C73*E73</f>
        <v>0</v>
      </c>
      <c r="I73" s="38" t="s">
        <v>16</v>
      </c>
      <c r="J73" s="41">
        <v>12600</v>
      </c>
      <c r="K73" s="42" t="s">
        <v>16</v>
      </c>
      <c r="L73" s="43">
        <f>IF(H73&lt;&gt;0,J73,0)</f>
        <v>0</v>
      </c>
    </row>
    <row r="74" spans="2:9" ht="13.5">
      <c r="B74" s="37"/>
      <c r="C74" s="3"/>
      <c r="D74" s="3"/>
      <c r="E74" s="3"/>
      <c r="F74" s="3"/>
      <c r="G74" s="3"/>
      <c r="H74" s="3"/>
      <c r="I74" s="38"/>
    </row>
    <row r="75" spans="2:9" ht="13.5">
      <c r="B75" s="37" t="s">
        <v>44</v>
      </c>
      <c r="C75" s="3"/>
      <c r="D75" s="3"/>
      <c r="E75" s="3"/>
      <c r="F75" s="3"/>
      <c r="G75" s="3"/>
      <c r="H75" s="3">
        <f>MAX(L63,L65,L67,L69,L71,L73)</f>
        <v>890</v>
      </c>
      <c r="I75" s="38" t="s">
        <v>16</v>
      </c>
    </row>
    <row r="76" spans="2:9" ht="13.5">
      <c r="B76" s="39" t="s">
        <v>45</v>
      </c>
      <c r="C76" s="3"/>
      <c r="D76" s="1" t="s">
        <v>46</v>
      </c>
      <c r="G76" s="3"/>
      <c r="H76" s="3">
        <f>ROUNDDOWN(H63+H65+H67+H69+H71+H73,0)</f>
        <v>10323</v>
      </c>
      <c r="I76" s="38" t="s">
        <v>16</v>
      </c>
    </row>
    <row r="77" spans="2:9" ht="13.5">
      <c r="B77" s="37"/>
      <c r="C77" s="3"/>
      <c r="D77" s="3"/>
      <c r="E77" s="3"/>
      <c r="F77" s="3"/>
      <c r="G77" s="3"/>
      <c r="H77" s="3"/>
      <c r="I77" s="38"/>
    </row>
    <row r="78" spans="2:9" ht="13.5">
      <c r="B78" s="39" t="s">
        <v>47</v>
      </c>
      <c r="D78" s="1" t="s">
        <v>46</v>
      </c>
      <c r="H78" s="44">
        <f>H75+H76</f>
        <v>11213</v>
      </c>
      <c r="I78" s="40" t="s">
        <v>16</v>
      </c>
    </row>
    <row r="79" spans="2:9" ht="13.5">
      <c r="B79" s="39"/>
      <c r="I79" s="40"/>
    </row>
    <row r="80" spans="2:9" ht="13.5">
      <c r="B80" s="37" t="s">
        <v>48</v>
      </c>
      <c r="D80" s="1" t="s">
        <v>14</v>
      </c>
      <c r="E80" s="3"/>
      <c r="F80" s="3">
        <f>H78</f>
        <v>11213</v>
      </c>
      <c r="G80" s="3">
        <v>0.037</v>
      </c>
      <c r="H80" s="3">
        <f>F80*G80</f>
        <v>414.881</v>
      </c>
      <c r="I80" s="38" t="s">
        <v>16</v>
      </c>
    </row>
    <row r="81" spans="2:9" ht="13.5">
      <c r="B81" s="39"/>
      <c r="D81" s="3"/>
      <c r="E81" s="3"/>
      <c r="F81" s="3" t="s">
        <v>49</v>
      </c>
      <c r="G81" s="3"/>
      <c r="H81" s="45">
        <f>ROUNDDOWN(H80,-1)</f>
        <v>410</v>
      </c>
      <c r="I81" s="38" t="s">
        <v>16</v>
      </c>
    </row>
    <row r="82" spans="2:9" ht="13.5">
      <c r="B82" s="39"/>
      <c r="I82" s="40"/>
    </row>
    <row r="83" spans="2:9" ht="13.5">
      <c r="B83" s="37" t="s">
        <v>50</v>
      </c>
      <c r="C83" s="3"/>
      <c r="D83" s="3" t="s">
        <v>51</v>
      </c>
      <c r="E83" s="3"/>
      <c r="F83" s="3">
        <f>H78</f>
        <v>11213</v>
      </c>
      <c r="G83" s="3">
        <v>0.1</v>
      </c>
      <c r="H83" s="3">
        <f>F83*G83</f>
        <v>1121.3</v>
      </c>
      <c r="I83" s="38" t="s">
        <v>16</v>
      </c>
    </row>
    <row r="84" spans="2:9" ht="13.5">
      <c r="B84" s="46"/>
      <c r="C84" s="3"/>
      <c r="D84" s="3"/>
      <c r="E84" s="3"/>
      <c r="F84" s="3" t="s">
        <v>52</v>
      </c>
      <c r="G84" s="3"/>
      <c r="H84" s="45">
        <f>ROUND(H83,0)</f>
        <v>1121</v>
      </c>
      <c r="I84" s="38" t="s">
        <v>16</v>
      </c>
    </row>
    <row r="85" spans="2:9" ht="13.5">
      <c r="B85" s="46"/>
      <c r="C85" s="3"/>
      <c r="D85" s="3"/>
      <c r="E85" s="3"/>
      <c r="F85" s="3"/>
      <c r="G85" s="3"/>
      <c r="H85" s="3"/>
      <c r="I85" s="38"/>
    </row>
    <row r="86" spans="2:9" ht="14.25" thickBot="1">
      <c r="B86" s="47"/>
      <c r="C86" s="48"/>
      <c r="D86" s="48"/>
      <c r="E86" s="48"/>
      <c r="F86" s="48"/>
      <c r="G86" s="48" t="s">
        <v>53</v>
      </c>
      <c r="H86" s="49">
        <f>H78+H81+H84</f>
        <v>12744</v>
      </c>
      <c r="I86" s="50" t="s">
        <v>16</v>
      </c>
    </row>
    <row r="87" ht="13.5">
      <c r="B87" s="26"/>
    </row>
  </sheetData>
  <sheetProtection/>
  <mergeCells count="2">
    <mergeCell ref="B62:I62"/>
    <mergeCell ref="J62:L62"/>
  </mergeCells>
  <printOptions/>
  <pageMargins left="0" right="0" top="0.3940944881889761" bottom="0.3940944881889761" header="0" footer="0"/>
  <pageSetup fitToHeight="0" fitToWidth="0" horizontalDpi="600" verticalDpi="600" orientation="portrait" paperSize="9" r:id="rId1"/>
  <headerFooter>
    <oddHeader>&amp;C&amp;A</oddHeader>
    <oddFooter>&amp;C페이지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9.5546875" style="0" customWidth="1"/>
    <col min="2" max="2" width="8.8867187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&amp;C페이지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9.5546875" style="0" customWidth="1"/>
    <col min="2" max="2" width="8.8867187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&amp;C페이지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Kim</dc:creator>
  <cp:keywords/>
  <dc:description/>
  <cp:lastModifiedBy>Jerry Kim</cp:lastModifiedBy>
  <dcterms:created xsi:type="dcterms:W3CDTF">2012-11-08T17:42:35Z</dcterms:created>
  <dcterms:modified xsi:type="dcterms:W3CDTF">2013-01-16T11:21:10Z</dcterms:modified>
  <cp:category/>
  <cp:version/>
  <cp:contentType/>
  <cp:contentStatus/>
  <cp:revision>16</cp:revision>
</cp:coreProperties>
</file>